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9875" windowHeight="6945"/>
  </bookViews>
  <sheets>
    <sheet name="Splunk Storage Calculator" sheetId="1" r:id="rId1"/>
  </sheets>
  <definedNames>
    <definedName name="cluster_cold_size_all_indexers">'Splunk Storage Calculator'!$I$12</definedName>
    <definedName name="cluster_cold_size_per_indexer">'Splunk Storage Calculator'!$H$12</definedName>
    <definedName name="cluster_hot_size_all_indexers">'Splunk Storage Calculator'!$G$12</definedName>
    <definedName name="cluster_hot_size_per_indexer">'Splunk Storage Calculator'!$F$12</definedName>
    <definedName name="cluster_index_files">'Splunk Storage Calculator'!$C$12</definedName>
    <definedName name="cluster_raw_data">'Splunk Storage Calculator'!$B$12</definedName>
    <definedName name="cluster_size_all_locations_all_indexers">'Splunk Storage Calculator'!$K$12</definedName>
    <definedName name="cluster_size_all_locations_per_indexer">'Splunk Storage Calculator'!$J$12</definedName>
    <definedName name="cluster_size_on_disk">'Splunk Storage Calculator'!$D$12</definedName>
    <definedName name="cluster_size_on_disk_per_indexer">'Splunk Storage Calculator'!$E$12</definedName>
    <definedName name="cold_size_all_indexers">'Splunk Storage Calculator'!$I$8</definedName>
    <definedName name="cold_size_per_indexer">'Splunk Storage Calculator'!$H$8</definedName>
    <definedName name="hot_size_all_indexers">'Splunk Storage Calculator'!$G$8</definedName>
    <definedName name="hot_size_per_indexer">'Splunk Storage Calculator'!$F$8</definedName>
    <definedName name="index_files">'Splunk Storage Calculator'!$C$8</definedName>
    <definedName name="max_cold_days">'Splunk Storage Calculator'!$G$4</definedName>
    <definedName name="max_hot_days">'Splunk Storage Calculator'!$F$4</definedName>
    <definedName name="num_indexers">'Splunk Storage Calculator'!$B$4</definedName>
    <definedName name="raw_data">'Splunk Storage Calculator'!$B$8</definedName>
    <definedName name="replication_factor">'Splunk Storage Calculator'!$C$4</definedName>
    <definedName name="search_factor">'Splunk Storage Calculator'!$D$4</definedName>
    <definedName name="size_all_locations_all_indexers">'Splunk Storage Calculator'!$K$8</definedName>
    <definedName name="size_all_locations_per_indexer">'Splunk Storage Calculator'!$J$8</definedName>
    <definedName name="size_on_disk">'Splunk Storage Calculator'!$D$8</definedName>
    <definedName name="size_on_disk_per_indexer">'Splunk Storage Calculator'!$E$8</definedName>
    <definedName name="source_size">'Splunk Storage Calculator'!$E$4</definedName>
  </definedNames>
  <calcPr calcId="145621"/>
</workbook>
</file>

<file path=xl/calcChain.xml><?xml version="1.0" encoding="utf-8"?>
<calcChain xmlns="http://schemas.openxmlformats.org/spreadsheetml/2006/main">
  <c r="K11" i="1" l="1"/>
  <c r="J11" i="1"/>
  <c r="I11" i="1"/>
  <c r="H11" i="1"/>
  <c r="G11" i="1"/>
  <c r="F11" i="1"/>
  <c r="K7" i="1"/>
  <c r="J7" i="1"/>
  <c r="I7" i="1"/>
  <c r="H7" i="1"/>
  <c r="G7" i="1"/>
  <c r="F7" i="1"/>
  <c r="C12" i="1"/>
  <c r="B12" i="1"/>
  <c r="B8" i="1"/>
  <c r="C8" i="1"/>
  <c r="D8" i="1" l="1"/>
  <c r="E8" i="1" s="1"/>
  <c r="F8" i="1" s="1"/>
  <c r="H8" i="1" s="1"/>
  <c r="I8" i="1" s="1"/>
  <c r="D12" i="1"/>
  <c r="E12" i="1" s="1"/>
  <c r="F12" i="1" s="1"/>
  <c r="H12" i="1" s="1"/>
  <c r="I12" i="1" s="1"/>
  <c r="G8" i="1" l="1"/>
  <c r="K8" i="1" s="1"/>
  <c r="J8" i="1"/>
  <c r="G12" i="1"/>
  <c r="K12" i="1" s="1"/>
  <c r="J12" i="1"/>
  <c r="K13" i="1" l="1"/>
</calcChain>
</file>

<file path=xl/sharedStrings.xml><?xml version="1.0" encoding="utf-8"?>
<sst xmlns="http://schemas.openxmlformats.org/spreadsheetml/2006/main" count="25" uniqueCount="21">
  <si>
    <t>Indexers</t>
  </si>
  <si>
    <t>http://docs.splunk.com/Documentation/Splunk/latest/Indexer/Systemrequirements#Storage_considerations</t>
  </si>
  <si>
    <t>Search Factor
(online copies)</t>
  </si>
  <si>
    <t>Replication Factor
(replicated copies)</t>
  </si>
  <si>
    <t>Per Indexer
(24) Hours (GB)</t>
  </si>
  <si>
    <t>Size On Disk
(24) Hours (GB)</t>
  </si>
  <si>
    <t>Index Files
(24) Hours (GB)</t>
  </si>
  <si>
    <t>Indexed
Raw Data
(24) Hours (GB)</t>
  </si>
  <si>
    <t xml:space="preserve">Source Size
(24) Hours (GB) </t>
  </si>
  <si>
    <t>Splunk Storage Calculations</t>
  </si>
  <si>
    <t>Max Days of Hot/Warm Retention</t>
  </si>
  <si>
    <t>Max Days of
Cold
Retention</t>
  </si>
  <si>
    <t xml:space="preserve">  &lt;-- Enter values this row</t>
  </si>
  <si>
    <t>Non-Clustered (no index replication)</t>
  </si>
  <si>
    <t>Clustered (index replication)</t>
  </si>
  <si>
    <t>http://docs.splunk.com/Documentation/Splunk/latest/Installation/Estimateyourstoragerequirements</t>
  </si>
  <si>
    <t>Replication Storage Factor</t>
  </si>
  <si>
    <t>Documentation</t>
  </si>
  <si>
    <r>
      <rPr>
        <b/>
        <i/>
        <sz val="10"/>
        <color theme="1"/>
        <rFont val="Calibri"/>
        <family val="2"/>
        <scheme val="minor"/>
      </rPr>
      <t>Note:</t>
    </r>
    <r>
      <rPr>
        <i/>
        <sz val="10"/>
        <color theme="1"/>
        <rFont val="Calibri"/>
        <family val="2"/>
        <scheme val="minor"/>
      </rPr>
      <t xml:space="preserve"> Data will migrate from faster hot/warm storage to slower cold storage after reaching maximum number of hot retention days. Data will be moved from cold to frozen storage(deleted by default) after reaching max number of  cold retention days. If not using cold, set cold to the same value as hot.</t>
    </r>
  </si>
  <si>
    <t>Rob Jordan</t>
  </si>
  <si>
    <t>Ver 1.5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</si>
</sst>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3" tint="0.39997558519241921"/>
        <bgColor indexed="64"/>
      </patternFill>
    </fill>
    <fill>
      <patternFill patternType="solid">
        <fgColor rgb="FFFFFF53"/>
        <bgColor indexed="64"/>
      </patternFill>
    </fill>
    <fill>
      <patternFill patternType="solid">
        <fgColor theme="2" tint="-0.249977111117893"/>
        <bgColor indexed="64"/>
      </patternFill>
    </fill>
    <fill>
      <patternFill patternType="solid">
        <fgColor rgb="FFFF4B4B"/>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0" fillId="3" borderId="0" xfId="0" applyFill="1" applyBorder="1" applyAlignment="1"/>
    <xf numFmtId="0" fontId="0" fillId="3" borderId="0" xfId="0" applyFill="1" applyAlignment="1"/>
    <xf numFmtId="0" fontId="1" fillId="3" borderId="0" xfId="0" applyFont="1" applyFill="1" applyAlignment="1"/>
    <xf numFmtId="3" fontId="0" fillId="3" borderId="0" xfId="0" applyNumberFormat="1" applyFill="1" applyBorder="1" applyAlignment="1"/>
    <xf numFmtId="3" fontId="0" fillId="3" borderId="0" xfId="0" applyNumberFormat="1" applyFill="1" applyAlignment="1"/>
    <xf numFmtId="3" fontId="1" fillId="3" borderId="0" xfId="0" applyNumberFormat="1" applyFont="1" applyFill="1" applyAlignment="1"/>
    <xf numFmtId="0" fontId="1" fillId="3" borderId="1" xfId="0" applyFont="1" applyFill="1" applyBorder="1" applyAlignment="1"/>
    <xf numFmtId="3" fontId="1" fillId="3" borderId="1" xfId="0" applyNumberFormat="1" applyFont="1" applyFill="1" applyBorder="1" applyAlignment="1"/>
    <xf numFmtId="0" fontId="2" fillId="3" borderId="0" xfId="1" applyFill="1" applyAlignment="1"/>
    <xf numFmtId="0" fontId="1" fillId="5" borderId="1" xfId="0" applyFont="1" applyFill="1" applyBorder="1" applyAlignment="1">
      <alignment wrapText="1"/>
    </xf>
    <xf numFmtId="0" fontId="1" fillId="3" borderId="0" xfId="0" applyFont="1" applyFill="1" applyBorder="1" applyAlignment="1"/>
    <xf numFmtId="3" fontId="1" fillId="3" borderId="0" xfId="0" applyNumberFormat="1" applyFont="1" applyFill="1" applyBorder="1" applyAlignment="1"/>
    <xf numFmtId="0" fontId="1" fillId="6" borderId="1" xfId="0" applyFont="1" applyFill="1" applyBorder="1" applyAlignment="1"/>
    <xf numFmtId="0" fontId="1" fillId="7" borderId="1" xfId="0" applyFont="1" applyFill="1" applyBorder="1" applyAlignment="1">
      <alignment wrapText="1"/>
    </xf>
    <xf numFmtId="0" fontId="1" fillId="8" borderId="1" xfId="0" applyFont="1" applyFill="1" applyBorder="1" applyAlignment="1">
      <alignment wrapText="1"/>
    </xf>
    <xf numFmtId="0" fontId="1" fillId="2" borderId="1" xfId="0" applyFont="1" applyFill="1" applyBorder="1" applyAlignment="1">
      <alignment wrapText="1"/>
    </xf>
    <xf numFmtId="0" fontId="1" fillId="3" borderId="0" xfId="0" applyFont="1" applyFill="1" applyAlignment="1">
      <alignment wrapText="1"/>
    </xf>
    <xf numFmtId="9" fontId="1" fillId="3" borderId="1" xfId="0" applyNumberFormat="1" applyFont="1" applyFill="1" applyBorder="1" applyAlignment="1"/>
    <xf numFmtId="0" fontId="1" fillId="4" borderId="3" xfId="0" applyFont="1" applyFill="1" applyBorder="1" applyAlignment="1"/>
    <xf numFmtId="0" fontId="0" fillId="4" borderId="4" xfId="0" applyFill="1" applyBorder="1" applyAlignment="1"/>
    <xf numFmtId="0" fontId="0" fillId="3" borderId="0" xfId="0" applyFill="1" applyBorder="1"/>
    <xf numFmtId="9" fontId="1" fillId="3" borderId="0" xfId="0" applyNumberFormat="1" applyFont="1" applyFill="1" applyBorder="1" applyAlignment="1"/>
    <xf numFmtId="0" fontId="3" fillId="6" borderId="2" xfId="0" applyFont="1" applyFill="1" applyBorder="1" applyAlignment="1"/>
    <xf numFmtId="0" fontId="3" fillId="6" borderId="0" xfId="0" applyFont="1" applyFill="1" applyAlignment="1"/>
    <xf numFmtId="0" fontId="4" fillId="0" borderId="0" xfId="0" applyFont="1" applyFill="1" applyBorder="1" applyAlignment="1">
      <alignment wrapText="1"/>
    </xf>
    <xf numFmtId="0" fontId="4" fillId="0" borderId="0" xfId="0" applyFont="1" applyAlignment="1"/>
  </cellXfs>
  <cellStyles count="2">
    <cellStyle name="Hyperlink" xfId="1" builtinId="8"/>
    <cellStyle name="Normal" xfId="0" builtinId="0"/>
  </cellStyles>
  <dxfs count="0"/>
  <tableStyles count="0" defaultTableStyle="TableStyleMedium2" defaultPivotStyle="PivotStyleLight16"/>
  <colors>
    <mruColors>
      <color rgb="FFFFFF53"/>
      <color rgb="FFFFD243"/>
      <color rgb="FFFF4B4B"/>
      <color rgb="FFFF2525"/>
      <color rgb="FFF2B4AA"/>
      <color rgb="FFFFFF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ocs.splunk.com/Documentation/Splunk/latest/Installation/Estimateyourstoragerequirements" TargetMode="External"/><Relationship Id="rId1" Type="http://schemas.openxmlformats.org/officeDocument/2006/relationships/hyperlink" Target="http://docs.splunk.com/Documentation/Splunk/latest/Indexer/System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zoomScale="130" zoomScaleNormal="130" workbookViewId="0">
      <selection activeCell="B4" sqref="B4"/>
    </sheetView>
  </sheetViews>
  <sheetFormatPr defaultRowHeight="15" x14ac:dyDescent="0.25"/>
  <cols>
    <col min="1" max="1" width="5.7109375" style="2" customWidth="1"/>
    <col min="2" max="2" width="14.85546875" style="3" customWidth="1"/>
    <col min="3" max="3" width="17.85546875" style="2" bestFit="1" customWidth="1"/>
    <col min="4" max="4" width="14.5703125" style="2" bestFit="1" customWidth="1"/>
    <col min="5" max="5" width="14.85546875" style="2" customWidth="1"/>
    <col min="6" max="7" width="13.7109375" style="2" bestFit="1" customWidth="1"/>
    <col min="8" max="11" width="16" style="2" bestFit="1" customWidth="1"/>
    <col min="12" max="12" width="15.7109375" style="2" bestFit="1" customWidth="1"/>
    <col min="13" max="13" width="11.7109375" style="2" bestFit="1" customWidth="1"/>
    <col min="14" max="14" width="15.7109375" style="2" bestFit="1" customWidth="1"/>
    <col min="15" max="16384" width="9.140625" style="2"/>
  </cols>
  <sheetData>
    <row r="1" spans="2:13" s="21" customFormat="1" x14ac:dyDescent="0.25">
      <c r="H1" s="25" t="s">
        <v>18</v>
      </c>
      <c r="I1" s="25"/>
      <c r="J1" s="25"/>
      <c r="K1" s="25"/>
    </row>
    <row r="2" spans="2:13" x14ac:dyDescent="0.25">
      <c r="B2" s="19" t="s">
        <v>9</v>
      </c>
      <c r="C2" s="20"/>
      <c r="H2" s="26"/>
      <c r="I2" s="26"/>
      <c r="J2" s="26"/>
      <c r="K2" s="26"/>
    </row>
    <row r="3" spans="2:13" ht="45" x14ac:dyDescent="0.25">
      <c r="B3" s="16" t="s">
        <v>0</v>
      </c>
      <c r="C3" s="16" t="s">
        <v>3</v>
      </c>
      <c r="D3" s="16" t="s">
        <v>2</v>
      </c>
      <c r="E3" s="16" t="s">
        <v>8</v>
      </c>
      <c r="F3" s="16" t="s">
        <v>10</v>
      </c>
      <c r="G3" s="16" t="s">
        <v>11</v>
      </c>
      <c r="H3" s="26"/>
      <c r="I3" s="26"/>
      <c r="J3" s="26"/>
      <c r="K3" s="26"/>
    </row>
    <row r="4" spans="2:13" x14ac:dyDescent="0.25">
      <c r="B4" s="13">
        <v>4</v>
      </c>
      <c r="C4" s="13">
        <v>2</v>
      </c>
      <c r="D4" s="13">
        <v>2</v>
      </c>
      <c r="E4" s="13">
        <v>100</v>
      </c>
      <c r="F4" s="13">
        <v>45</v>
      </c>
      <c r="G4" s="13">
        <v>730</v>
      </c>
      <c r="H4" s="23" t="s">
        <v>12</v>
      </c>
      <c r="I4" s="24"/>
    </row>
    <row r="5" spans="2:13" x14ac:dyDescent="0.25">
      <c r="B5" s="1"/>
      <c r="C5" s="1"/>
      <c r="D5" s="1"/>
      <c r="E5" s="1"/>
      <c r="F5" s="1"/>
      <c r="G5" s="1"/>
    </row>
    <row r="6" spans="2:13" x14ac:dyDescent="0.25">
      <c r="B6" s="19" t="s">
        <v>13</v>
      </c>
      <c r="C6" s="20"/>
      <c r="J6" s="5"/>
      <c r="K6" s="5"/>
      <c r="M6" s="5"/>
    </row>
    <row r="7" spans="2:13" ht="45" x14ac:dyDescent="0.25">
      <c r="B7" s="16" t="s">
        <v>7</v>
      </c>
      <c r="C7" s="16" t="s">
        <v>6</v>
      </c>
      <c r="D7" s="16" t="s">
        <v>5</v>
      </c>
      <c r="E7" s="16" t="s">
        <v>4</v>
      </c>
      <c r="F7" s="15" t="str">
        <f>"Per Indexer Hot/Warm
("&amp;max_hot_days&amp;") Days (GB)"</f>
        <v>Per Indexer Hot/Warm
(45) Days (GB)</v>
      </c>
      <c r="G7" s="15" t="str">
        <f>"All Indexers Hot/Warm
("&amp;max_hot_days&amp;") Days (GB)"</f>
        <v>All Indexers Hot/Warm
(45) Days (GB)</v>
      </c>
      <c r="H7" s="10" t="str">
        <f>"Per Indexer
Cold
("&amp;max_cold_days-max_hot_days&amp;") Days (GB)"</f>
        <v>Per Indexer
Cold
(685) Days (GB)</v>
      </c>
      <c r="I7" s="10" t="str">
        <f>"All Indexers
Cold
("&amp;max_cold_days-max_hot_days&amp;") Days (GB)"</f>
        <v>All Indexers
Cold
(685) Days (GB)</v>
      </c>
      <c r="J7" s="14" t="str">
        <f>"Per Indexer
All Locations ("&amp;max_cold_days&amp;") Days (GB)"</f>
        <v>Per Indexer
All Locations (730) Days (GB)</v>
      </c>
      <c r="K7" s="14" t="str">
        <f>"All Indexers
All Locations
("&amp;max_cold_days&amp;") Days (GB)"</f>
        <v>All Indexers
All Locations
(730) Days (GB)</v>
      </c>
    </row>
    <row r="8" spans="2:13" s="3" customFormat="1" x14ac:dyDescent="0.25">
      <c r="B8" s="7">
        <f>source_size*0.15</f>
        <v>15</v>
      </c>
      <c r="C8" s="7">
        <f>source_size*0.35</f>
        <v>35</v>
      </c>
      <c r="D8" s="7">
        <f>raw_data+index_files</f>
        <v>50</v>
      </c>
      <c r="E8" s="8">
        <f>size_on_disk/num_indexers</f>
        <v>12.5</v>
      </c>
      <c r="F8" s="8">
        <f>size_on_disk_per_indexer*max_hot_days</f>
        <v>562.5</v>
      </c>
      <c r="G8" s="8">
        <f>hot_size_per_indexer*num_indexers</f>
        <v>2250</v>
      </c>
      <c r="H8" s="8">
        <f>(size_on_disk_per_indexer*max_cold_days)-hot_size_per_indexer</f>
        <v>8562.5</v>
      </c>
      <c r="I8" s="8">
        <f>cold_size_per_indexer*num_indexers</f>
        <v>34250</v>
      </c>
      <c r="J8" s="8">
        <f>hot_size_per_indexer+cold_size_per_indexer</f>
        <v>9125</v>
      </c>
      <c r="K8" s="8">
        <f>hot_size_all_indexers+cold_size_all_indexers</f>
        <v>36500</v>
      </c>
    </row>
    <row r="9" spans="2:13" x14ac:dyDescent="0.25">
      <c r="B9" s="1"/>
      <c r="C9" s="1"/>
      <c r="D9" s="1"/>
      <c r="E9" s="4"/>
      <c r="F9" s="4"/>
      <c r="G9" s="4"/>
      <c r="H9" s="4"/>
      <c r="I9" s="4"/>
      <c r="J9" s="5"/>
    </row>
    <row r="10" spans="2:13" x14ac:dyDescent="0.25">
      <c r="B10" s="19" t="s">
        <v>14</v>
      </c>
      <c r="C10" s="20"/>
      <c r="J10" s="5"/>
      <c r="K10" s="5"/>
      <c r="M10" s="5"/>
    </row>
    <row r="11" spans="2:13" ht="45" x14ac:dyDescent="0.25">
      <c r="B11" s="16" t="s">
        <v>7</v>
      </c>
      <c r="C11" s="16" t="s">
        <v>6</v>
      </c>
      <c r="D11" s="16" t="s">
        <v>5</v>
      </c>
      <c r="E11" s="16" t="s">
        <v>4</v>
      </c>
      <c r="F11" s="15" t="str">
        <f>"Per Indexer Hot/Warm
("&amp;max_hot_days&amp;") Days (GB)"</f>
        <v>Per Indexer Hot/Warm
(45) Days (GB)</v>
      </c>
      <c r="G11" s="15" t="str">
        <f>"All Indexers Hot/Warm
("&amp;max_hot_days&amp;") Days (GB)"</f>
        <v>All Indexers Hot/Warm
(45) Days (GB)</v>
      </c>
      <c r="H11" s="10" t="str">
        <f>"Per Indexer
Cold
("&amp;max_cold_days-max_hot_days&amp;") Days (GB)"</f>
        <v>Per Indexer
Cold
(685) Days (GB)</v>
      </c>
      <c r="I11" s="10" t="str">
        <f>"All Indexers
Cold
("&amp;max_cold_days-max_hot_days&amp;") Days (GB)"</f>
        <v>All Indexers
Cold
(685) Days (GB)</v>
      </c>
      <c r="J11" s="14" t="str">
        <f>"Per Indexer
All Locations ("&amp;max_cold_days&amp;") Days (GB)"</f>
        <v>Per Indexer
All Locations (730) Days (GB)</v>
      </c>
      <c r="K11" s="14" t="str">
        <f>"All Indexers
All Locations
("&amp;max_cold_days&amp;") Days (GB)"</f>
        <v>All Indexers
All Locations
(730) Days (GB)</v>
      </c>
    </row>
    <row r="12" spans="2:13" s="3" customFormat="1" x14ac:dyDescent="0.25">
      <c r="B12" s="7">
        <f>(source_size*0.15)*replication_factor</f>
        <v>30</v>
      </c>
      <c r="C12" s="7">
        <f>(source_size*0.35)*search_factor</f>
        <v>70</v>
      </c>
      <c r="D12" s="7">
        <f>cluster_raw_data+cluster_index_files</f>
        <v>100</v>
      </c>
      <c r="E12" s="8">
        <f>cluster_size_on_disk/num_indexers</f>
        <v>25</v>
      </c>
      <c r="F12" s="8">
        <f>cluster_size_on_disk_per_indexer*max_hot_days</f>
        <v>1125</v>
      </c>
      <c r="G12" s="8">
        <f>cluster_hot_size_per_indexer*num_indexers</f>
        <v>4500</v>
      </c>
      <c r="H12" s="8">
        <f>(cluster_size_on_disk_per_indexer*max_cold_days)-cluster_hot_size_per_indexer</f>
        <v>17125</v>
      </c>
      <c r="I12" s="8">
        <f>cluster_cold_size_per_indexer*num_indexers</f>
        <v>68500</v>
      </c>
      <c r="J12" s="8">
        <f>cluster_hot_size_per_indexer+cluster_cold_size_per_indexer</f>
        <v>18250</v>
      </c>
      <c r="K12" s="8">
        <f>cluster_hot_size_all_indexers+cluster_cold_size_all_indexers</f>
        <v>73000</v>
      </c>
    </row>
    <row r="13" spans="2:13" s="3" customFormat="1" ht="30" x14ac:dyDescent="0.25">
      <c r="B13" s="22"/>
      <c r="C13" s="22"/>
      <c r="D13" s="22"/>
      <c r="E13" s="22"/>
      <c r="F13" s="22"/>
      <c r="G13" s="22"/>
      <c r="H13" s="22"/>
      <c r="I13" s="22"/>
      <c r="J13" s="17" t="s">
        <v>16</v>
      </c>
      <c r="K13" s="18">
        <f t="shared" ref="K13" si="0">K12/K8</f>
        <v>2</v>
      </c>
    </row>
    <row r="14" spans="2:13" s="3" customFormat="1" x14ac:dyDescent="0.25">
      <c r="B14" s="11" t="s">
        <v>17</v>
      </c>
      <c r="C14" s="11"/>
      <c r="D14" s="12"/>
      <c r="E14" s="12"/>
      <c r="F14" s="12"/>
      <c r="G14" s="12"/>
      <c r="H14" s="12"/>
      <c r="I14" s="6"/>
    </row>
    <row r="15" spans="2:13" x14ac:dyDescent="0.25">
      <c r="B15" s="9" t="s">
        <v>1</v>
      </c>
      <c r="J15" s="5"/>
    </row>
    <row r="16" spans="2:13" x14ac:dyDescent="0.25">
      <c r="B16" s="9" t="s">
        <v>15</v>
      </c>
      <c r="I16" s="2" t="s">
        <v>19</v>
      </c>
      <c r="J16" s="5" t="s">
        <v>20</v>
      </c>
    </row>
    <row r="17" spans="10:10" x14ac:dyDescent="0.25">
      <c r="J17" s="5"/>
    </row>
    <row r="18" spans="10:10" x14ac:dyDescent="0.25">
      <c r="J18" s="5"/>
    </row>
    <row r="19" spans="10:10" x14ac:dyDescent="0.25">
      <c r="J19" s="5"/>
    </row>
    <row r="20" spans="10:10" x14ac:dyDescent="0.25">
      <c r="J20" s="5"/>
    </row>
  </sheetData>
  <mergeCells count="2">
    <mergeCell ref="H4:I4"/>
    <mergeCell ref="H1:K3"/>
  </mergeCells>
  <hyperlinks>
    <hyperlink ref="B15" r:id="rId1" location="Storage_considerations"/>
    <hyperlink ref="B16"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26</vt:i4>
      </vt:variant>
    </vt:vector>
  </HeadingPairs>
  <TitlesOfParts>
    <vt:vector size="27" baseType="lpstr">
      <vt:lpstr>Splunk Storage Calculator</vt:lpstr>
      <vt:lpstr>cluster_cold_size_all_indexers</vt:lpstr>
      <vt:lpstr>cluster_cold_size_per_indexer</vt:lpstr>
      <vt:lpstr>cluster_hot_size_all_indexers</vt:lpstr>
      <vt:lpstr>cluster_hot_size_per_indexer</vt:lpstr>
      <vt:lpstr>cluster_index_files</vt:lpstr>
      <vt:lpstr>cluster_raw_data</vt:lpstr>
      <vt:lpstr>cluster_size_all_locations_all_indexers</vt:lpstr>
      <vt:lpstr>cluster_size_all_locations_per_indexer</vt:lpstr>
      <vt:lpstr>cluster_size_on_disk</vt:lpstr>
      <vt:lpstr>cluster_size_on_disk_per_indexer</vt:lpstr>
      <vt:lpstr>cold_size_all_indexers</vt:lpstr>
      <vt:lpstr>cold_size_per_indexer</vt:lpstr>
      <vt:lpstr>hot_size_all_indexers</vt:lpstr>
      <vt:lpstr>hot_size_per_indexer</vt:lpstr>
      <vt:lpstr>index_files</vt:lpstr>
      <vt:lpstr>max_cold_days</vt:lpstr>
      <vt:lpstr>max_hot_days</vt:lpstr>
      <vt:lpstr>num_indexers</vt:lpstr>
      <vt:lpstr>raw_data</vt:lpstr>
      <vt:lpstr>replication_factor</vt:lpstr>
      <vt:lpstr>search_factor</vt:lpstr>
      <vt:lpstr>size_all_locations_all_indexers</vt:lpstr>
      <vt:lpstr>size_all_locations_per_indexer</vt:lpstr>
      <vt:lpstr>size_on_disk</vt:lpstr>
      <vt:lpstr>size_on_disk_per_indexer</vt:lpstr>
      <vt:lpstr>source_size</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Jordan</dc:creator>
  <cp:lastModifiedBy>Rob Jordan</cp:lastModifiedBy>
  <dcterms:created xsi:type="dcterms:W3CDTF">2013-10-24T23:56:30Z</dcterms:created>
  <dcterms:modified xsi:type="dcterms:W3CDTF">2014-11-11T23:16:31Z</dcterms:modified>
</cp:coreProperties>
</file>